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Dc_Users\omrida\גגות\"/>
    </mc:Choice>
  </mc:AlternateContent>
  <bookViews>
    <workbookView xWindow="0" yWindow="0" windowWidth="28800" windowHeight="12435"/>
  </bookViews>
  <sheets>
    <sheet name="מחשבון" sheetId="4" r:id="rId1"/>
    <sheet name="גיליון1" sheetId="5" r:id="rId2"/>
  </sheets>
  <definedNames>
    <definedName name="Disc" localSheetId="0">מחשבון!$C$8</definedName>
    <definedName name="P_0" localSheetId="0">מחשבון!$C$11</definedName>
    <definedName name="P_1" localSheetId="0">מחשבון!$C$13</definedName>
    <definedName name="P_100" localSheetId="0">מחשבון!$B$4</definedName>
    <definedName name="P_15" localSheetId="0">מחשבון!$B$3</definedName>
    <definedName name="P_300" localSheetId="0">מחשבון!$B$5</definedName>
    <definedName name="P_630" localSheetId="0">מחשבון!$B$6</definedName>
    <definedName name="T_100" localSheetId="0">מחשבון!$C$4</definedName>
    <definedName name="T_15" localSheetId="0">מחשבון!$C$3</definedName>
    <definedName name="T_300" localSheetId="0">מחשבון!$C$5</definedName>
    <definedName name="T_630" localSheetId="0">מחשבון!$C$7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H8" i="5" l="1"/>
  <c r="H7" i="5"/>
  <c r="G5" i="5"/>
  <c r="F6" i="5"/>
  <c r="G6" i="5" s="1"/>
  <c r="F7" i="5"/>
  <c r="F8" i="5"/>
  <c r="F5" i="5"/>
  <c r="G7" i="5" l="1"/>
  <c r="G8" i="5"/>
  <c r="C14" i="4"/>
  <c r="C6" i="4"/>
</calcChain>
</file>

<file path=xl/comments1.xml><?xml version="1.0" encoding="utf-8"?>
<comments xmlns="http://schemas.openxmlformats.org/spreadsheetml/2006/main">
  <authors>
    <author>עוז לוי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אם המתקן המבוקש הוא הראשון יש להקליד 0
</t>
        </r>
      </text>
    </comment>
  </commentList>
</comments>
</file>

<file path=xl/sharedStrings.xml><?xml version="1.0" encoding="utf-8"?>
<sst xmlns="http://schemas.openxmlformats.org/spreadsheetml/2006/main" count="11" uniqueCount="11">
  <si>
    <t>תעריף תחרותי עדכני</t>
  </si>
  <si>
    <t>מקדם הפחתה הליך תחרותי</t>
  </si>
  <si>
    <t>תעריף משוקלל לחלק התוספתי (אגורות לקוט"ש)</t>
  </si>
  <si>
    <t xml:space="preserve"> </t>
  </si>
  <si>
    <t>הספק המתקן המבוקש</t>
  </si>
  <si>
    <t>הספק מצטבר כולל המתקן המבוקש (P1)</t>
  </si>
  <si>
    <t>נתוני קלט</t>
  </si>
  <si>
    <t>נתוני פלט</t>
  </si>
  <si>
    <t>תעריף למתקן המבוקש</t>
  </si>
  <si>
    <t>מדרגות  (אגורות לקוט"ש)</t>
  </si>
  <si>
    <r>
      <t>הספק מצטבר של מתקנים קיימים (P</t>
    </r>
    <r>
      <rPr>
        <vertAlign val="subscript"/>
        <sz val="11"/>
        <color theme="1"/>
        <rFont val="Arial"/>
        <family val="2"/>
        <scheme val="minor"/>
      </rPr>
      <t>0</t>
    </r>
    <r>
      <rPr>
        <sz val="11"/>
        <color theme="1"/>
        <rFont val="Arial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</si>
</sst>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vertAlign val="subscript"/>
      <sz val="11"/>
      <color theme="1"/>
      <name val="Arial"/>
      <family val="2"/>
      <scheme val="minor"/>
    </font>
    <font>
      <sz val="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4" borderId="0" xfId="0" applyFill="1"/>
    <xf numFmtId="0" fontId="0" fillId="3" borderId="0" xfId="0" applyFill="1"/>
    <xf numFmtId="0" fontId="3" fillId="0" borderId="0" xfId="0" applyFont="1"/>
    <xf numFmtId="0" fontId="6" fillId="0" borderId="0" xfId="0" applyFont="1"/>
    <xf numFmtId="2" fontId="0" fillId="0" borderId="0" xfId="0" applyNumberFormat="1"/>
    <xf numFmtId="9" fontId="0" fillId="0" borderId="0" xfId="0" applyNumberFormat="1"/>
    <xf numFmtId="0" fontId="0" fillId="0" borderId="7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4" xfId="0" applyBorder="1"/>
    <xf numFmtId="0" fontId="0" fillId="0" borderId="9" xfId="0" applyBorder="1"/>
    <xf numFmtId="2" fontId="0" fillId="0" borderId="8" xfId="0" applyNumberFormat="1" applyFill="1" applyBorder="1" applyProtection="1">
      <protection hidden="1"/>
    </xf>
    <xf numFmtId="2" fontId="0" fillId="0" borderId="10" xfId="0" applyNumberFormat="1" applyFill="1" applyBorder="1" applyProtection="1">
      <protection hidden="1"/>
    </xf>
    <xf numFmtId="2" fontId="0" fillId="0" borderId="10" xfId="1" applyNumberFormat="1" applyFont="1" applyFill="1" applyBorder="1" applyProtection="1">
      <protection hidden="1"/>
    </xf>
    <xf numFmtId="2" fontId="0" fillId="0" borderId="12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43" fontId="0" fillId="4" borderId="5" xfId="0" applyNumberFormat="1" applyFill="1" applyBorder="1" applyProtection="1">
      <protection hidden="1"/>
    </xf>
    <xf numFmtId="0" fontId="0" fillId="3" borderId="1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1"/>
  <sheetViews>
    <sheetView rightToLeft="1" tabSelected="1" zoomScaleNormal="100" workbookViewId="0">
      <selection activeCell="C14" sqref="C14"/>
    </sheetView>
  </sheetViews>
  <sheetFormatPr defaultRowHeight="14.25" x14ac:dyDescent="0.2"/>
  <cols>
    <col min="1" max="1" width="8.625" customWidth="1"/>
    <col min="2" max="2" width="39.75" customWidth="1"/>
    <col min="3" max="3" width="13.75" customWidth="1"/>
    <col min="4" max="4" width="9.875" customWidth="1"/>
  </cols>
  <sheetData>
    <row r="1" spans="1:4" ht="15" thickBot="1" x14ac:dyDescent="0.25"/>
    <row r="2" spans="1:4" ht="47.25" customHeight="1" thickBot="1" x14ac:dyDescent="0.25">
      <c r="B2" s="22" t="s">
        <v>9</v>
      </c>
      <c r="C2" s="23"/>
    </row>
    <row r="3" spans="1:4" x14ac:dyDescent="0.2">
      <c r="B3" s="9">
        <v>15</v>
      </c>
      <c r="C3" s="14">
        <v>48</v>
      </c>
    </row>
    <row r="4" spans="1:4" x14ac:dyDescent="0.2">
      <c r="A4" s="6"/>
      <c r="B4" s="10">
        <v>100</v>
      </c>
      <c r="C4" s="15">
        <v>41</v>
      </c>
    </row>
    <row r="5" spans="1:4" x14ac:dyDescent="0.2">
      <c r="A5" s="6"/>
      <c r="B5" s="10">
        <v>300</v>
      </c>
      <c r="C5" s="15">
        <v>24.5</v>
      </c>
    </row>
    <row r="6" spans="1:4" x14ac:dyDescent="0.2">
      <c r="B6" s="10">
        <v>630</v>
      </c>
      <c r="C6" s="16">
        <f>C8*C7</f>
        <v>18.9072</v>
      </c>
    </row>
    <row r="7" spans="1:4" x14ac:dyDescent="0.2">
      <c r="B7" s="10" t="s">
        <v>0</v>
      </c>
      <c r="C7" s="15">
        <v>18.18</v>
      </c>
    </row>
    <row r="8" spans="1:4" ht="15" thickBot="1" x14ac:dyDescent="0.25">
      <c r="B8" s="11" t="s">
        <v>1</v>
      </c>
      <c r="C8" s="17">
        <v>1.04</v>
      </c>
    </row>
    <row r="9" spans="1:4" ht="15" thickBot="1" x14ac:dyDescent="0.25"/>
    <row r="10" spans="1:4" ht="48" customHeight="1" thickBot="1" x14ac:dyDescent="0.25">
      <c r="B10" s="24" t="s">
        <v>8</v>
      </c>
      <c r="C10" s="25"/>
    </row>
    <row r="11" spans="1:4" ht="18.75" x14ac:dyDescent="0.35">
      <c r="B11" s="12" t="s">
        <v>10</v>
      </c>
      <c r="C11" s="20">
        <v>0</v>
      </c>
    </row>
    <row r="12" spans="1:4" x14ac:dyDescent="0.2">
      <c r="B12" s="13" t="s">
        <v>4</v>
      </c>
      <c r="C12" s="21">
        <v>0</v>
      </c>
    </row>
    <row r="13" spans="1:4" ht="15" thickBot="1" x14ac:dyDescent="0.25">
      <c r="B13" s="1" t="s">
        <v>5</v>
      </c>
      <c r="C13" s="18">
        <f>C11+C12</f>
        <v>0</v>
      </c>
    </row>
    <row r="14" spans="1:4" ht="15" thickBot="1" x14ac:dyDescent="0.25">
      <c r="B14" s="2" t="s">
        <v>2</v>
      </c>
      <c r="C14" s="19">
        <f>IF(AND(P_0&lt;=P_15,P_1&lt;=P_15),T_15,IF(AND(P_0&lt;=P_15,P_1&lt;=P_100),((P_15-P_0)*T_15+(P_1-P_15)*T_100)/(P_1-P_0),IF(AND(P_0&lt;=P_15,P_1&lt;=P_300),((P_15-P_0)*T_15+(P_100-P_15)*T_100+(P_1-P_100)*T_300)/(P_1-P_0),IF(AND(P_0&lt;=P_15,P_1&lt;=P_630),((P_15-P_0)*T_15+(P_100-P_15)*T_100+(P_300-P_100)*T_300+(P_1-P_300)*T_630*Disc)/(P_1-P_0),IF(AND(P_0&gt;P_15,P_0&lt;=P_100,P_1&gt;P_15,P_1&lt;=P_100),T_100,IF(AND(P_0&gt;P_15,P_0&lt;=P_100,P_1&gt;P_100,P_1&lt;=P_300),((P_100-P_0)*T_100+(P_1-P_100)*T_300)/(P_1-P_0),IF(AND(P_0&gt;P_15,P_0&lt;=P_100,P_1&gt;P_300,P_1&lt;=P_630),((P_100-P_0)*T_100+(P_300-P_100)*T_300+(P_1-P_300)*T_630*Disc)/(P_1-P_0),IF(AND(P_0&gt;P_100,P_0&lt;=P_300,P_1&gt;P_100,P_1&lt;=P_300),T_300,IF(AND(P_0&gt;P_100,P_0&lt;=P_300,P_1&gt;P_300,P_1&lt;=P_630),((P_300-P_0)*T_300+(P_1-P_300)*T_630*Disc)/(P_1-P_0),IF(AND(P_0&gt;P_300,P_1&gt;P_300,P_1&lt;=P_630),T_630*Disc,"טעות בנתונים"))))))))))</f>
        <v>48</v>
      </c>
      <c r="D14" s="5"/>
    </row>
    <row r="16" spans="1:4" x14ac:dyDescent="0.2">
      <c r="B16" s="4" t="s">
        <v>6</v>
      </c>
    </row>
    <row r="17" spans="2:4" x14ac:dyDescent="0.2">
      <c r="B17" s="3" t="s">
        <v>7</v>
      </c>
      <c r="C17" t="s">
        <v>3</v>
      </c>
    </row>
    <row r="27" spans="2:4" x14ac:dyDescent="0.2">
      <c r="C27" s="7"/>
      <c r="D27" s="7"/>
    </row>
    <row r="28" spans="2:4" x14ac:dyDescent="0.2">
      <c r="C28" s="7"/>
      <c r="D28" s="7"/>
    </row>
    <row r="29" spans="2:4" x14ac:dyDescent="0.2">
      <c r="C29" s="7"/>
      <c r="D29" s="7"/>
    </row>
    <row r="30" spans="2:4" x14ac:dyDescent="0.2">
      <c r="C30" s="7"/>
      <c r="D30" s="7"/>
    </row>
    <row r="31" spans="2:4" x14ac:dyDescent="0.2">
      <c r="C31" s="7"/>
      <c r="D31" s="7"/>
    </row>
    <row r="32" spans="2:4" x14ac:dyDescent="0.2">
      <c r="C32" s="7"/>
      <c r="D32" s="7"/>
    </row>
    <row r="33" spans="3:4" x14ac:dyDescent="0.2">
      <c r="C33" s="7"/>
      <c r="D33" s="7"/>
    </row>
    <row r="34" spans="3:4" x14ac:dyDescent="0.2">
      <c r="C34" s="7"/>
      <c r="D34" s="7"/>
    </row>
    <row r="39" spans="3:4" ht="46.5" customHeight="1" x14ac:dyDescent="0.2"/>
    <row r="67" spans="3:4" x14ac:dyDescent="0.2">
      <c r="C67" s="8"/>
      <c r="D67" s="8"/>
    </row>
    <row r="68" spans="3:4" x14ac:dyDescent="0.2">
      <c r="C68" s="7"/>
      <c r="D68" s="7"/>
    </row>
    <row r="69" spans="3:4" x14ac:dyDescent="0.2">
      <c r="C69" s="7"/>
      <c r="D69" s="7"/>
    </row>
    <row r="70" spans="3:4" x14ac:dyDescent="0.2">
      <c r="C70" s="7"/>
      <c r="D70" s="7"/>
    </row>
    <row r="71" spans="3:4" x14ac:dyDescent="0.2">
      <c r="C71" s="7"/>
      <c r="D71" s="7"/>
    </row>
  </sheetData>
  <mergeCells count="2">
    <mergeCell ref="B2:C2"/>
    <mergeCell ref="B10:C10"/>
  </mergeCells>
  <conditionalFormatting sqref="C14">
    <cfRule type="containsText" priority="1" operator="containsText" text="טעות">
      <formula>NOT(ISERROR(SEARCH("טעות",C14)))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12"/>
  <sheetViews>
    <sheetView workbookViewId="0">
      <selection activeCell="H9" sqref="H9"/>
    </sheetView>
  </sheetViews>
  <sheetFormatPr defaultRowHeight="14.25" x14ac:dyDescent="0.2"/>
  <sheetData>
    <row r="5" spans="4:8" x14ac:dyDescent="0.2">
      <c r="D5" s="9">
        <v>15</v>
      </c>
      <c r="E5" s="14">
        <v>48</v>
      </c>
      <c r="F5">
        <f>D5*E5</f>
        <v>720</v>
      </c>
      <c r="G5">
        <f>F5</f>
        <v>720</v>
      </c>
    </row>
    <row r="6" spans="4:8" x14ac:dyDescent="0.2">
      <c r="D6" s="10">
        <v>85</v>
      </c>
      <c r="E6" s="15">
        <v>41</v>
      </c>
      <c r="F6">
        <f t="shared" ref="F6:F8" si="0">D6*E6</f>
        <v>3485</v>
      </c>
      <c r="G6">
        <f>F6+G5</f>
        <v>4205</v>
      </c>
    </row>
    <row r="7" spans="4:8" x14ac:dyDescent="0.2">
      <c r="D7" s="10">
        <v>200</v>
      </c>
      <c r="E7" s="15">
        <v>24.5</v>
      </c>
      <c r="F7">
        <f t="shared" si="0"/>
        <v>4900</v>
      </c>
      <c r="G7">
        <f t="shared" ref="G7:G8" si="1">F7+G6</f>
        <v>9105</v>
      </c>
      <c r="H7">
        <f>G7/300</f>
        <v>30.35</v>
      </c>
    </row>
    <row r="8" spans="4:8" x14ac:dyDescent="0.2">
      <c r="D8" s="10">
        <v>330</v>
      </c>
      <c r="E8" s="16">
        <v>18.9072</v>
      </c>
      <c r="F8">
        <f t="shared" si="0"/>
        <v>6239.3760000000002</v>
      </c>
      <c r="G8">
        <f t="shared" si="1"/>
        <v>15344.376</v>
      </c>
      <c r="H8">
        <f>G8/630</f>
        <v>24.356152380952381</v>
      </c>
    </row>
    <row r="12" spans="4:8" x14ac:dyDescent="0.2">
      <c r="E12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11</vt:i4>
      </vt:variant>
    </vt:vector>
  </HeadingPairs>
  <TitlesOfParts>
    <vt:vector size="13" baseType="lpstr">
      <vt:lpstr>מחשבון</vt:lpstr>
      <vt:lpstr>גיליון1</vt:lpstr>
      <vt:lpstr>מחשבון!Disc</vt:lpstr>
      <vt:lpstr>מחשבון!P_0</vt:lpstr>
      <vt:lpstr>מחשבון!P_1</vt:lpstr>
      <vt:lpstr>מחשבון!P_100</vt:lpstr>
      <vt:lpstr>מחשבון!P_15</vt:lpstr>
      <vt:lpstr>מחשבון!P_300</vt:lpstr>
      <vt:lpstr>מחשבון!P_630</vt:lpstr>
      <vt:lpstr>מחשבון!T_100</vt:lpstr>
      <vt:lpstr>מחשבון!T_15</vt:lpstr>
      <vt:lpstr>מחשבון!T_300</vt:lpstr>
      <vt:lpstr>מחשבון!T_630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 לבנט</dc:creator>
  <cp:lastModifiedBy>עומרי דוד</cp:lastModifiedBy>
  <cp:lastPrinted>2021-11-30T15:54:29Z</cp:lastPrinted>
  <dcterms:created xsi:type="dcterms:W3CDTF">2020-12-30T13:49:35Z</dcterms:created>
  <dcterms:modified xsi:type="dcterms:W3CDTF">2022-02-24T07:08:34Z</dcterms:modified>
</cp:coreProperties>
</file>